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brechnungsblatt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<sst xmlns="http://schemas.openxmlformats.org/spreadsheetml/2006/main" count="53" uniqueCount="33">
  <si>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Schule: </t>
  </si>
  <si>
    <t>Goetheschule Ilmenau, Herderstraße 44</t>
  </si>
  <si>
    <t>Tag - Anreise</t>
  </si>
  <si>
    <t>Wochentag</t>
  </si>
  <si>
    <t>Fahrpreis Bahnticket</t>
  </si>
  <si>
    <t>Bemerkungen</t>
  </si>
  <si>
    <t>Winterferien</t>
  </si>
  <si>
    <t xml:space="preserve">Summe - Anreise: </t>
  </si>
  <si>
    <t xml:space="preserve">Summe - Abreise: </t>
  </si>
  <si>
    <t xml:space="preserve">Erstattung gesamt: </t>
  </si>
  <si>
    <t>Zusammenfassung Monatsscheiben</t>
  </si>
  <si>
    <t>Monat</t>
  </si>
  <si>
    <t xml:space="preserve">Aufwands-Betrag
</t>
  </si>
  <si>
    <t>Selbstkostenanteil gemäß Satzung über die Schülerbeförderung im Ilm-Kreis</t>
  </si>
  <si>
    <t>Erstattungsbetrag</t>
  </si>
  <si>
    <t xml:space="preserve">Summe Erstattung: </t>
  </si>
  <si>
    <t>Hiermit bitten wir mit Bezug auf das ThürSchFG §4 um Erstattung des o.g. Erstattungsbetrages auf folgendes Konto:</t>
  </si>
  <si>
    <t xml:space="preserve">Konto-Inhaber: </t>
  </si>
  <si>
    <t>Weihnachtsferien</t>
  </si>
  <si>
    <t xml:space="preserve"> </t>
  </si>
  <si>
    <t>Klasse:</t>
  </si>
  <si>
    <t>Adresse:</t>
  </si>
  <si>
    <t>Datum:</t>
  </si>
  <si>
    <t>Anlage: Belege über Fahrpreis</t>
  </si>
  <si>
    <t>Herbstferien</t>
  </si>
  <si>
    <t>Antrag auf Erstattung der Fahrkosten gemäß ThürSchFG § 4 - Klassen 11/12</t>
  </si>
  <si>
    <t xml:space="preserve">Name: </t>
  </si>
  <si>
    <t>IBAN:</t>
  </si>
  <si>
    <t>BIC:</t>
  </si>
  <si>
    <t>Bitte beachten! Selbstkostenanteil 40,00 Euro in Klasse 11/12</t>
  </si>
  <si>
    <t>Unterschrift:</t>
  </si>
  <si>
    <t>Abrechnung 1.Halbjahr Schuljahr 2019/2020</t>
  </si>
  <si>
    <t>vom:                      19.08.2019                 bis                      31.12.2019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</si>
</sst>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mmmm\ yy;@"/>
    <numFmt numFmtId="168" formatCode="dd/mm/yy"/>
    <numFmt numFmtId="169" formatCode="[$-F800]dddd\,\ mmmm\ dd\,\ yyyy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6" fontId="0" fillId="0" borderId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45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6" fontId="0" fillId="0" borderId="11" xfId="45" applyFont="1" applyFill="1" applyBorder="1" applyAlignment="1" applyProtection="1">
      <alignment vertical="center"/>
      <protection/>
    </xf>
    <xf numFmtId="166" fontId="5" fillId="0" borderId="12" xfId="0" applyNumberFormat="1" applyFon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6" fontId="0" fillId="0" borderId="0" xfId="45" applyFont="1" applyFill="1" applyBorder="1" applyAlignment="1" applyProtection="1">
      <alignment vertical="center"/>
      <protection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6" fontId="6" fillId="0" borderId="11" xfId="45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6" fontId="0" fillId="0" borderId="10" xfId="45" applyFont="1" applyFill="1" applyBorder="1" applyAlignment="1" applyProtection="1">
      <alignment horizontal="center" vertical="center"/>
      <protection/>
    </xf>
    <xf numFmtId="167" fontId="4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6" fontId="0" fillId="0" borderId="11" xfId="45" applyFont="1" applyFill="1" applyBorder="1" applyAlignment="1" applyProtection="1">
      <alignment horizontal="center" vertical="center"/>
      <protection/>
    </xf>
    <xf numFmtId="167" fontId="0" fillId="0" borderId="12" xfId="0" applyNumberFormat="1" applyBorder="1" applyAlignment="1">
      <alignment horizontal="center" vertical="center"/>
    </xf>
    <xf numFmtId="166" fontId="0" fillId="0" borderId="12" xfId="45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Alignment="1">
      <alignment horizontal="left" vertical="center"/>
    </xf>
    <xf numFmtId="14" fontId="0" fillId="0" borderId="0" xfId="0" applyNumberForma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14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4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66" fontId="0" fillId="33" borderId="10" xfId="45" applyFont="1" applyFill="1" applyBorder="1" applyAlignment="1" applyProtection="1">
      <alignment vertical="center"/>
      <protection/>
    </xf>
    <xf numFmtId="14" fontId="0" fillId="35" borderId="11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66" fontId="0" fillId="35" borderId="10" xfId="45" applyFont="1" applyFill="1" applyBorder="1" applyAlignment="1" applyProtection="1">
      <alignment vertical="center"/>
      <protection/>
    </xf>
    <xf numFmtId="0" fontId="0" fillId="35" borderId="11" xfId="0" applyFill="1" applyBorder="1" applyAlignment="1">
      <alignment vertical="center"/>
    </xf>
    <xf numFmtId="14" fontId="0" fillId="36" borderId="11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66" fontId="0" fillId="36" borderId="10" xfId="45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14" fontId="0" fillId="0" borderId="16" xfId="0" applyNumberFormat="1" applyBorder="1" applyAlignment="1">
      <alignment horizontal="right" vertical="center"/>
    </xf>
    <xf numFmtId="14" fontId="0" fillId="0" borderId="17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right" vertical="center"/>
    </xf>
    <xf numFmtId="14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7" borderId="19" xfId="0" applyFont="1" applyFill="1" applyBorder="1" applyAlignment="1">
      <alignment horizontal="left" vertical="center"/>
    </xf>
    <xf numFmtId="166" fontId="0" fillId="7" borderId="20" xfId="45" applyFont="1" applyFill="1" applyBorder="1" applyAlignment="1" applyProtection="1">
      <alignment vertical="center"/>
      <protection/>
    </xf>
    <xf numFmtId="0" fontId="0" fillId="7" borderId="20" xfId="0" applyFill="1" applyBorder="1" applyAlignment="1">
      <alignment horizontal="center" vertical="center"/>
    </xf>
    <xf numFmtId="166" fontId="0" fillId="7" borderId="21" xfId="45" applyFont="1" applyFill="1" applyBorder="1" applyAlignment="1" applyProtection="1">
      <alignment vertical="center"/>
      <protection/>
    </xf>
    <xf numFmtId="0" fontId="0" fillId="7" borderId="19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166" fontId="0" fillId="7" borderId="14" xfId="45" applyFont="1" applyFill="1" applyBorder="1" applyAlignment="1" applyProtection="1">
      <alignment vertical="center"/>
      <protection/>
    </xf>
    <xf numFmtId="0" fontId="0" fillId="7" borderId="14" xfId="0" applyFill="1" applyBorder="1" applyAlignment="1">
      <alignment horizontal="center" vertical="center"/>
    </xf>
    <xf numFmtId="166" fontId="0" fillId="7" borderId="22" xfId="45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14" fontId="7" fillId="0" borderId="16" xfId="0" applyNumberFormat="1" applyFont="1" applyBorder="1" applyAlignment="1">
      <alignment horizontal="left" vertical="center"/>
    </xf>
    <xf numFmtId="166" fontId="7" fillId="0" borderId="16" xfId="45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7" borderId="0" xfId="0" applyFill="1" applyAlignment="1">
      <alignment horizontal="center" vertical="center"/>
    </xf>
    <xf numFmtId="166" fontId="0" fillId="7" borderId="0" xfId="45" applyFont="1" applyFill="1" applyBorder="1" applyAlignment="1" applyProtection="1">
      <alignment horizontal="center" vertical="center"/>
      <protection/>
    </xf>
    <xf numFmtId="169" fontId="0" fillId="7" borderId="0" xfId="0" applyNumberFormat="1" applyFill="1" applyAlignment="1">
      <alignment horizontal="left" vertical="center"/>
    </xf>
    <xf numFmtId="166" fontId="0" fillId="0" borderId="12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4" fontId="0" fillId="0" borderId="12" xfId="0" applyNumberFormat="1" applyFont="1" applyBorder="1" applyAlignment="1">
      <alignment horizontal="right" vertical="center"/>
    </xf>
    <xf numFmtId="0" fontId="4" fillId="37" borderId="0" xfId="0" applyFont="1" applyFill="1" applyAlignment="1">
      <alignment horizontal="center" vertical="center"/>
    </xf>
    <xf numFmtId="14" fontId="4" fillId="37" borderId="13" xfId="0" applyNumberFormat="1" applyFont="1" applyFill="1" applyBorder="1" applyAlignment="1">
      <alignment horizontal="center" vertical="center"/>
    </xf>
    <xf numFmtId="14" fontId="0" fillId="37" borderId="13" xfId="0" applyNumberFormat="1" applyFill="1" applyBorder="1" applyAlignment="1">
      <alignment horizontal="center" vertical="center"/>
    </xf>
    <xf numFmtId="166" fontId="0" fillId="35" borderId="10" xfId="45" applyFont="1" applyFill="1" applyBorder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90" zoomScaleNormal="90" zoomScalePageLayoutView="0" workbookViewId="0" topLeftCell="A1">
      <selection activeCell="J27" sqref="J27"/>
    </sheetView>
  </sheetViews>
  <sheetFormatPr defaultColWidth="11.421875" defaultRowHeight="12.75"/>
  <cols>
    <col min="1" max="1" width="19.28125" style="1" customWidth="1"/>
    <col min="2" max="2" width="0" style="1" hidden="1" customWidth="1"/>
    <col min="3" max="3" width="13.00390625" style="1" customWidth="1"/>
    <col min="4" max="4" width="19.8515625" style="1" customWidth="1"/>
    <col min="5" max="5" width="13.00390625" style="1" customWidth="1"/>
    <col min="6" max="6" width="0" style="1" hidden="1" customWidth="1"/>
    <col min="7" max="7" width="11.28125" style="1" customWidth="1"/>
    <col min="8" max="8" width="19.8515625" style="2" customWidth="1"/>
    <col min="9" max="9" width="19.28125" style="2" customWidth="1"/>
    <col min="10" max="16384" width="11.421875" style="2" customWidth="1"/>
  </cols>
  <sheetData>
    <row r="1" spans="1:13" s="45" customFormat="1" ht="25.5" customHeight="1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44"/>
      <c r="K1" s="44"/>
      <c r="L1" s="44"/>
      <c r="M1" s="44"/>
    </row>
    <row r="2" spans="1:7" ht="20.25" customHeight="1">
      <c r="A2" s="3" t="s">
        <v>26</v>
      </c>
      <c r="B2" s="3"/>
      <c r="C2" s="62"/>
      <c r="D2" s="62"/>
      <c r="E2" s="63"/>
      <c r="F2" s="63"/>
      <c r="G2" s="63"/>
    </row>
    <row r="3" spans="1:7" ht="18" customHeight="1">
      <c r="A3" s="6" t="s">
        <v>20</v>
      </c>
      <c r="B3" s="6"/>
      <c r="C3" s="64"/>
      <c r="D3" s="62"/>
      <c r="E3" s="63"/>
      <c r="F3" s="63"/>
      <c r="G3" s="63"/>
    </row>
    <row r="4" spans="1:7" ht="36" customHeight="1">
      <c r="A4" s="6" t="s">
        <v>21</v>
      </c>
      <c r="B4" s="6"/>
      <c r="C4" s="65"/>
      <c r="D4" s="65"/>
      <c r="E4" s="66"/>
      <c r="F4" s="66"/>
      <c r="G4" s="66"/>
    </row>
    <row r="5" spans="1:7" ht="18" customHeight="1">
      <c r="A5" s="6"/>
      <c r="B5" s="6"/>
      <c r="C5" s="4"/>
      <c r="D5" s="4"/>
      <c r="E5" s="5"/>
      <c r="F5" s="5"/>
      <c r="G5" s="5"/>
    </row>
    <row r="6" spans="1:7" ht="18" customHeight="1">
      <c r="A6" s="6" t="s">
        <v>0</v>
      </c>
      <c r="B6" s="6"/>
      <c r="C6" s="4" t="s">
        <v>1</v>
      </c>
      <c r="D6" s="4"/>
      <c r="E6" s="5"/>
      <c r="F6" s="5"/>
      <c r="G6" s="5"/>
    </row>
    <row r="7" spans="1:2" ht="18" customHeight="1">
      <c r="A7" s="7"/>
      <c r="B7" s="7"/>
    </row>
    <row r="8" spans="1:5" ht="18" customHeight="1">
      <c r="A8" s="102" t="s">
        <v>31</v>
      </c>
      <c r="B8" s="102"/>
      <c r="C8" s="102"/>
      <c r="D8" s="102"/>
      <c r="E8" s="102"/>
    </row>
    <row r="9" spans="1:7" ht="24.75" customHeight="1">
      <c r="A9" s="103" t="s">
        <v>32</v>
      </c>
      <c r="B9" s="104"/>
      <c r="C9" s="104"/>
      <c r="D9" s="104"/>
      <c r="E9" s="104"/>
      <c r="F9" s="9"/>
      <c r="G9" s="8"/>
    </row>
    <row r="10" spans="1:9" s="10" customFormat="1" ht="18" customHeight="1">
      <c r="A10" s="42" t="s">
        <v>2</v>
      </c>
      <c r="B10" s="42"/>
      <c r="C10" s="42" t="s">
        <v>3</v>
      </c>
      <c r="D10" s="43" t="s">
        <v>4</v>
      </c>
      <c r="E10" s="42" t="s">
        <v>2</v>
      </c>
      <c r="F10" s="42"/>
      <c r="G10" s="42" t="s">
        <v>3</v>
      </c>
      <c r="H10" s="43" t="s">
        <v>4</v>
      </c>
      <c r="I10" s="43" t="s">
        <v>5</v>
      </c>
    </row>
    <row r="11" spans="1:9" ht="18" customHeight="1">
      <c r="A11" s="11">
        <v>43696</v>
      </c>
      <c r="B11" s="12">
        <f aca="true" t="shared" si="0" ref="B11:B35">MONTH(A11)</f>
        <v>8</v>
      </c>
      <c r="C11" s="13" t="str">
        <f aca="true" t="shared" si="1" ref="C11:C35">TEXT(WEEKDAY(A11),"TTTT")</f>
        <v>Montag</v>
      </c>
      <c r="D11" s="14"/>
      <c r="E11" s="11">
        <f>IF(C11="Sonntag",A11+5,IF(C11="Montag",A11+4,IF(C11="Dienstag",A11+3,IF(C11="Mittwoch",A11+2,IF(C11="Donnerstag",A11+1,A11)))))</f>
        <v>43700</v>
      </c>
      <c r="F11" s="12">
        <f aca="true" t="shared" si="2" ref="F11:F35">MONTH(E11)</f>
        <v>8</v>
      </c>
      <c r="G11" s="13" t="str">
        <f aca="true" t="shared" si="3" ref="G11:G35">TEXT(WEEKDAY(E11),"TTTT")</f>
        <v>Freitag</v>
      </c>
      <c r="H11" s="14"/>
      <c r="I11" s="15"/>
    </row>
    <row r="12" spans="1:9" ht="18" customHeight="1">
      <c r="A12" s="16">
        <f>E11+2</f>
        <v>43702</v>
      </c>
      <c r="B12" s="12">
        <f t="shared" si="0"/>
        <v>8</v>
      </c>
      <c r="C12" s="17" t="str">
        <f t="shared" si="1"/>
        <v>Sonntag</v>
      </c>
      <c r="D12" s="14"/>
      <c r="E12" s="16">
        <f aca="true" t="shared" si="4" ref="E12:E30">E11+7</f>
        <v>43707</v>
      </c>
      <c r="F12" s="12">
        <f t="shared" si="2"/>
        <v>8</v>
      </c>
      <c r="G12" s="17" t="str">
        <f t="shared" si="3"/>
        <v>Freitag</v>
      </c>
      <c r="H12" s="14"/>
      <c r="I12" s="15"/>
    </row>
    <row r="13" spans="1:9" ht="18" customHeight="1">
      <c r="A13" s="16">
        <f aca="true" t="shared" si="5" ref="A13:A31">A12+7</f>
        <v>43709</v>
      </c>
      <c r="B13" s="12">
        <f t="shared" si="0"/>
        <v>9</v>
      </c>
      <c r="C13" s="17" t="str">
        <f t="shared" si="1"/>
        <v>Sonntag</v>
      </c>
      <c r="D13" s="14"/>
      <c r="E13" s="16">
        <f t="shared" si="4"/>
        <v>43714</v>
      </c>
      <c r="F13" s="12">
        <f t="shared" si="2"/>
        <v>9</v>
      </c>
      <c r="G13" s="17" t="str">
        <f t="shared" si="3"/>
        <v>Freitag</v>
      </c>
      <c r="H13" s="14"/>
      <c r="I13" s="15"/>
    </row>
    <row r="14" spans="1:9" ht="18" customHeight="1">
      <c r="A14" s="16">
        <f t="shared" si="5"/>
        <v>43716</v>
      </c>
      <c r="B14" s="12">
        <f t="shared" si="0"/>
        <v>9</v>
      </c>
      <c r="C14" s="17" t="str">
        <f t="shared" si="1"/>
        <v>Sonntag</v>
      </c>
      <c r="D14" s="14"/>
      <c r="E14" s="16">
        <f t="shared" si="4"/>
        <v>43721</v>
      </c>
      <c r="F14" s="12">
        <f t="shared" si="2"/>
        <v>9</v>
      </c>
      <c r="G14" s="17" t="str">
        <f t="shared" si="3"/>
        <v>Freitag</v>
      </c>
      <c r="H14" s="14"/>
      <c r="I14" s="18"/>
    </row>
    <row r="15" spans="1:9" ht="18" customHeight="1">
      <c r="A15" s="16">
        <f t="shared" si="5"/>
        <v>43723</v>
      </c>
      <c r="B15" s="12">
        <f t="shared" si="0"/>
        <v>9</v>
      </c>
      <c r="C15" s="17" t="str">
        <f t="shared" si="1"/>
        <v>Sonntag</v>
      </c>
      <c r="D15" s="14"/>
      <c r="E15" s="16">
        <f t="shared" si="4"/>
        <v>43728</v>
      </c>
      <c r="F15" s="12">
        <f t="shared" si="2"/>
        <v>9</v>
      </c>
      <c r="G15" s="17" t="str">
        <f t="shared" si="3"/>
        <v>Freitag</v>
      </c>
      <c r="H15" s="14"/>
      <c r="I15" s="18"/>
    </row>
    <row r="16" spans="1:9" ht="18" customHeight="1">
      <c r="A16" s="48">
        <f t="shared" si="5"/>
        <v>43730</v>
      </c>
      <c r="B16" s="49">
        <f t="shared" si="0"/>
        <v>9</v>
      </c>
      <c r="C16" s="50" t="str">
        <f t="shared" si="1"/>
        <v>Sonntag</v>
      </c>
      <c r="D16" s="14"/>
      <c r="E16" s="48">
        <f t="shared" si="4"/>
        <v>43735</v>
      </c>
      <c r="F16" s="49">
        <f t="shared" si="2"/>
        <v>9</v>
      </c>
      <c r="G16" s="50" t="str">
        <f t="shared" si="3"/>
        <v>Freitag</v>
      </c>
      <c r="H16" s="14" t="s">
        <v>19</v>
      </c>
      <c r="I16" s="51" t="s">
        <v>19</v>
      </c>
    </row>
    <row r="17" spans="1:9" ht="18" customHeight="1">
      <c r="A17" s="16">
        <f t="shared" si="5"/>
        <v>43737</v>
      </c>
      <c r="B17" s="12">
        <f t="shared" si="0"/>
        <v>9</v>
      </c>
      <c r="C17" s="17" t="str">
        <f t="shared" si="1"/>
        <v>Sonntag</v>
      </c>
      <c r="D17" s="14"/>
      <c r="E17" s="16">
        <f t="shared" si="4"/>
        <v>43742</v>
      </c>
      <c r="F17" s="12">
        <f t="shared" si="2"/>
        <v>10</v>
      </c>
      <c r="G17" s="17" t="str">
        <f t="shared" si="3"/>
        <v>Freitag</v>
      </c>
      <c r="H17" s="14"/>
      <c r="I17" s="18"/>
    </row>
    <row r="18" spans="1:9" ht="18" customHeight="1">
      <c r="A18" s="38">
        <f t="shared" si="5"/>
        <v>43744</v>
      </c>
      <c r="B18" s="39">
        <f t="shared" si="0"/>
        <v>10</v>
      </c>
      <c r="C18" s="40" t="str">
        <f t="shared" si="1"/>
        <v>Sonntag</v>
      </c>
      <c r="D18" s="52"/>
      <c r="E18" s="38">
        <f t="shared" si="4"/>
        <v>43749</v>
      </c>
      <c r="F18" s="39">
        <f t="shared" si="2"/>
        <v>10</v>
      </c>
      <c r="G18" s="40" t="str">
        <f t="shared" si="3"/>
        <v>Freitag</v>
      </c>
      <c r="H18" s="52"/>
      <c r="I18" s="41" t="s">
        <v>24</v>
      </c>
    </row>
    <row r="19" spans="1:9" ht="18" customHeight="1">
      <c r="A19" s="38">
        <f t="shared" si="5"/>
        <v>43751</v>
      </c>
      <c r="B19" s="39">
        <f t="shared" si="0"/>
        <v>10</v>
      </c>
      <c r="C19" s="40" t="str">
        <f t="shared" si="1"/>
        <v>Sonntag</v>
      </c>
      <c r="D19" s="52"/>
      <c r="E19" s="38">
        <f t="shared" si="4"/>
        <v>43756</v>
      </c>
      <c r="F19" s="39">
        <f t="shared" si="2"/>
        <v>10</v>
      </c>
      <c r="G19" s="40" t="str">
        <f t="shared" si="3"/>
        <v>Freitag</v>
      </c>
      <c r="H19" s="52"/>
      <c r="I19" s="41" t="s">
        <v>24</v>
      </c>
    </row>
    <row r="20" spans="1:9" ht="18" customHeight="1">
      <c r="A20" s="16">
        <f t="shared" si="5"/>
        <v>43758</v>
      </c>
      <c r="B20" s="12">
        <f t="shared" si="0"/>
        <v>10</v>
      </c>
      <c r="C20" s="17" t="str">
        <f t="shared" si="1"/>
        <v>Sonntag</v>
      </c>
      <c r="D20" s="14"/>
      <c r="E20" s="16">
        <f t="shared" si="4"/>
        <v>43763</v>
      </c>
      <c r="F20" s="12">
        <f t="shared" si="2"/>
        <v>10</v>
      </c>
      <c r="G20" s="17" t="str">
        <f t="shared" si="3"/>
        <v>Freitag</v>
      </c>
      <c r="H20" s="14"/>
      <c r="I20" s="18"/>
    </row>
    <row r="21" spans="1:9" ht="18" customHeight="1">
      <c r="A21" s="16">
        <f t="shared" si="5"/>
        <v>43765</v>
      </c>
      <c r="B21" s="12">
        <f t="shared" si="0"/>
        <v>10</v>
      </c>
      <c r="C21" s="17" t="str">
        <f t="shared" si="1"/>
        <v>Sonntag</v>
      </c>
      <c r="D21" s="14"/>
      <c r="E21" s="16">
        <f t="shared" si="4"/>
        <v>43770</v>
      </c>
      <c r="F21" s="12">
        <f t="shared" si="2"/>
        <v>11</v>
      </c>
      <c r="G21" s="17" t="str">
        <f t="shared" si="3"/>
        <v>Freitag</v>
      </c>
      <c r="H21" s="14"/>
      <c r="I21" s="18"/>
    </row>
    <row r="22" spans="1:9" ht="18" customHeight="1">
      <c r="A22" s="16">
        <f t="shared" si="5"/>
        <v>43772</v>
      </c>
      <c r="B22" s="12">
        <f t="shared" si="0"/>
        <v>11</v>
      </c>
      <c r="C22" s="17" t="str">
        <f t="shared" si="1"/>
        <v>Sonntag</v>
      </c>
      <c r="D22" s="14"/>
      <c r="E22" s="16">
        <f t="shared" si="4"/>
        <v>43777</v>
      </c>
      <c r="F22" s="12">
        <f t="shared" si="2"/>
        <v>11</v>
      </c>
      <c r="G22" s="17" t="str">
        <f t="shared" si="3"/>
        <v>Freitag</v>
      </c>
      <c r="H22" s="14"/>
      <c r="I22" s="18"/>
    </row>
    <row r="23" spans="1:9" ht="18" customHeight="1">
      <c r="A23" s="16">
        <f t="shared" si="5"/>
        <v>43779</v>
      </c>
      <c r="B23" s="12">
        <f t="shared" si="0"/>
        <v>11</v>
      </c>
      <c r="C23" s="17" t="str">
        <f t="shared" si="1"/>
        <v>Sonntag</v>
      </c>
      <c r="D23" s="14"/>
      <c r="E23" s="16">
        <f t="shared" si="4"/>
        <v>43784</v>
      </c>
      <c r="F23" s="12">
        <f t="shared" si="2"/>
        <v>11</v>
      </c>
      <c r="G23" s="17" t="str">
        <f t="shared" si="3"/>
        <v>Freitag</v>
      </c>
      <c r="H23" s="14"/>
      <c r="I23" s="18"/>
    </row>
    <row r="24" spans="1:9" ht="18" customHeight="1">
      <c r="A24" s="48">
        <f t="shared" si="5"/>
        <v>43786</v>
      </c>
      <c r="B24" s="49">
        <f t="shared" si="0"/>
        <v>11</v>
      </c>
      <c r="C24" s="50" t="str">
        <f t="shared" si="1"/>
        <v>Sonntag</v>
      </c>
      <c r="D24" s="14" t="s">
        <v>19</v>
      </c>
      <c r="E24" s="48">
        <f t="shared" si="4"/>
        <v>43791</v>
      </c>
      <c r="F24" s="49">
        <f t="shared" si="2"/>
        <v>11</v>
      </c>
      <c r="G24" s="50" t="str">
        <f t="shared" si="3"/>
        <v>Freitag</v>
      </c>
      <c r="H24" s="14" t="s">
        <v>19</v>
      </c>
      <c r="I24" s="51" t="s">
        <v>19</v>
      </c>
    </row>
    <row r="25" spans="1:9" ht="18" customHeight="1">
      <c r="A25" s="48">
        <f t="shared" si="5"/>
        <v>43793</v>
      </c>
      <c r="B25" s="49">
        <f t="shared" si="0"/>
        <v>11</v>
      </c>
      <c r="C25" s="50" t="str">
        <f t="shared" si="1"/>
        <v>Sonntag</v>
      </c>
      <c r="D25" s="14" t="s">
        <v>19</v>
      </c>
      <c r="E25" s="48">
        <f t="shared" si="4"/>
        <v>43798</v>
      </c>
      <c r="F25" s="49">
        <f t="shared" si="2"/>
        <v>11</v>
      </c>
      <c r="G25" s="50" t="str">
        <f t="shared" si="3"/>
        <v>Freitag</v>
      </c>
      <c r="H25" s="14" t="s">
        <v>19</v>
      </c>
      <c r="I25" s="51" t="s">
        <v>19</v>
      </c>
    </row>
    <row r="26" spans="1:9" ht="18" customHeight="1">
      <c r="A26" s="16">
        <f t="shared" si="5"/>
        <v>43800</v>
      </c>
      <c r="B26" s="12">
        <f t="shared" si="0"/>
        <v>12</v>
      </c>
      <c r="C26" s="17" t="str">
        <f t="shared" si="1"/>
        <v>Sonntag</v>
      </c>
      <c r="D26" s="14"/>
      <c r="E26" s="16">
        <f t="shared" si="4"/>
        <v>43805</v>
      </c>
      <c r="F26" s="12">
        <f t="shared" si="2"/>
        <v>12</v>
      </c>
      <c r="G26" s="17" t="str">
        <f t="shared" si="3"/>
        <v>Freitag</v>
      </c>
      <c r="H26" s="14"/>
      <c r="I26" s="18"/>
    </row>
    <row r="27" spans="1:9" ht="18" customHeight="1">
      <c r="A27" s="53">
        <f t="shared" si="5"/>
        <v>43807</v>
      </c>
      <c r="B27" s="54">
        <f t="shared" si="0"/>
        <v>12</v>
      </c>
      <c r="C27" s="55" t="str">
        <f t="shared" si="1"/>
        <v>Sonntag</v>
      </c>
      <c r="D27" s="56"/>
      <c r="E27" s="53">
        <f t="shared" si="4"/>
        <v>43812</v>
      </c>
      <c r="F27" s="54">
        <f t="shared" si="2"/>
        <v>12</v>
      </c>
      <c r="G27" s="55" t="str">
        <f t="shared" si="3"/>
        <v>Freitag</v>
      </c>
      <c r="H27" s="56"/>
      <c r="I27" s="57"/>
    </row>
    <row r="28" spans="1:9" ht="18" customHeight="1">
      <c r="A28" s="53">
        <f t="shared" si="5"/>
        <v>43814</v>
      </c>
      <c r="B28" s="54">
        <f t="shared" si="0"/>
        <v>12</v>
      </c>
      <c r="C28" s="55" t="str">
        <f t="shared" si="1"/>
        <v>Sonntag</v>
      </c>
      <c r="D28" s="56"/>
      <c r="E28" s="53">
        <f t="shared" si="4"/>
        <v>43819</v>
      </c>
      <c r="F28" s="54">
        <f t="shared" si="2"/>
        <v>12</v>
      </c>
      <c r="G28" s="55" t="str">
        <f t="shared" si="3"/>
        <v>Freitag</v>
      </c>
      <c r="H28" s="56"/>
      <c r="I28" s="57"/>
    </row>
    <row r="29" spans="1:9" ht="18" customHeight="1">
      <c r="A29" s="58">
        <f t="shared" si="5"/>
        <v>43821</v>
      </c>
      <c r="B29" s="59">
        <f t="shared" si="0"/>
        <v>12</v>
      </c>
      <c r="C29" s="60" t="str">
        <f t="shared" si="1"/>
        <v>Sonntag</v>
      </c>
      <c r="D29" s="61"/>
      <c r="E29" s="58">
        <f t="shared" si="4"/>
        <v>43826</v>
      </c>
      <c r="F29" s="59">
        <f t="shared" si="2"/>
        <v>12</v>
      </c>
      <c r="G29" s="60" t="str">
        <f t="shared" si="3"/>
        <v>Freitag</v>
      </c>
      <c r="H29" s="61"/>
      <c r="I29" s="41" t="s">
        <v>18</v>
      </c>
    </row>
    <row r="30" spans="1:9" ht="18" customHeight="1">
      <c r="A30" s="58">
        <f t="shared" si="5"/>
        <v>43828</v>
      </c>
      <c r="B30" s="59">
        <f t="shared" si="0"/>
        <v>12</v>
      </c>
      <c r="C30" s="60" t="str">
        <f t="shared" si="1"/>
        <v>Sonntag</v>
      </c>
      <c r="D30" s="61"/>
      <c r="E30" s="58">
        <f t="shared" si="4"/>
        <v>43833</v>
      </c>
      <c r="F30" s="59">
        <f t="shared" si="2"/>
        <v>1</v>
      </c>
      <c r="G30" s="60" t="str">
        <f t="shared" si="3"/>
        <v>Freitag</v>
      </c>
      <c r="H30" s="61"/>
      <c r="I30" s="41" t="s">
        <v>18</v>
      </c>
    </row>
    <row r="31" spans="1:9" ht="18" customHeight="1">
      <c r="A31" s="16">
        <f t="shared" si="5"/>
        <v>43835</v>
      </c>
      <c r="B31" s="12">
        <f t="shared" si="0"/>
        <v>1</v>
      </c>
      <c r="C31" s="17" t="str">
        <f t="shared" si="1"/>
        <v>Sonntag</v>
      </c>
      <c r="D31" s="14" t="s">
        <v>19</v>
      </c>
      <c r="E31" s="11">
        <f>IF(C31="Sonntag",A31+5,IF(C31="Montag",A31+4,IF(C31="Dienstag",A31+3,IF(C31="Mittwoch",A31+2,IF(C31="Donnerstag",A31+1,A31)))))</f>
        <v>43840</v>
      </c>
      <c r="F31" s="12">
        <f t="shared" si="2"/>
        <v>1</v>
      </c>
      <c r="G31" s="55" t="str">
        <f t="shared" si="3"/>
        <v>Freitag</v>
      </c>
      <c r="H31" s="14" t="s">
        <v>19</v>
      </c>
      <c r="I31" s="18" t="s">
        <v>19</v>
      </c>
    </row>
    <row r="32" spans="1:9" ht="18" customHeight="1">
      <c r="A32" s="16">
        <f>E31+2</f>
        <v>43842</v>
      </c>
      <c r="B32" s="12">
        <f t="shared" si="0"/>
        <v>1</v>
      </c>
      <c r="C32" s="55" t="str">
        <f t="shared" si="1"/>
        <v>Sonntag</v>
      </c>
      <c r="D32" s="14" t="s">
        <v>19</v>
      </c>
      <c r="E32" s="11">
        <f>IF(C32="Sonntag",A32+5,IF(C32="Montag",A32+4,IF(C32="Dienstag",A32+3,IF(C32="Mittwoch",A32+2,IF(C32="Donnerstag",A32+1,A32)))))</f>
        <v>43847</v>
      </c>
      <c r="F32" s="12">
        <f t="shared" si="2"/>
        <v>1</v>
      </c>
      <c r="G32" s="17" t="str">
        <f t="shared" si="3"/>
        <v>Freitag</v>
      </c>
      <c r="H32" s="14" t="s">
        <v>19</v>
      </c>
      <c r="I32" s="18" t="s">
        <v>19</v>
      </c>
    </row>
    <row r="33" spans="1:9" ht="18" customHeight="1">
      <c r="A33" s="16">
        <f>E32+2</f>
        <v>43849</v>
      </c>
      <c r="B33" s="12">
        <f t="shared" si="0"/>
        <v>1</v>
      </c>
      <c r="C33" s="17" t="str">
        <f t="shared" si="1"/>
        <v>Sonntag</v>
      </c>
      <c r="D33" s="14" t="s">
        <v>19</v>
      </c>
      <c r="E33" s="16">
        <f>E32+7</f>
        <v>43854</v>
      </c>
      <c r="F33" s="12">
        <f t="shared" si="2"/>
        <v>1</v>
      </c>
      <c r="G33" s="17" t="str">
        <f t="shared" si="3"/>
        <v>Freitag</v>
      </c>
      <c r="H33" s="14"/>
      <c r="I33" s="18"/>
    </row>
    <row r="34" spans="1:9" ht="18" customHeight="1">
      <c r="A34" s="16">
        <f>A33+7</f>
        <v>43856</v>
      </c>
      <c r="B34" s="12">
        <f t="shared" si="0"/>
        <v>1</v>
      </c>
      <c r="C34" s="17" t="str">
        <f t="shared" si="1"/>
        <v>Sonntag</v>
      </c>
      <c r="D34" s="14"/>
      <c r="E34" s="16">
        <f>E33+7</f>
        <v>43861</v>
      </c>
      <c r="F34" s="12">
        <f t="shared" si="2"/>
        <v>1</v>
      </c>
      <c r="G34" s="17" t="str">
        <f t="shared" si="3"/>
        <v>Freitag</v>
      </c>
      <c r="H34" s="14"/>
      <c r="I34" s="18"/>
    </row>
    <row r="35" spans="1:9" ht="18" customHeight="1">
      <c r="A35" s="38">
        <f>A34+7</f>
        <v>43863</v>
      </c>
      <c r="B35" s="39">
        <f t="shared" si="0"/>
        <v>2</v>
      </c>
      <c r="C35" s="40" t="str">
        <f t="shared" si="1"/>
        <v>Sonntag</v>
      </c>
      <c r="D35" s="52"/>
      <c r="E35" s="38">
        <f>E34+7</f>
        <v>43868</v>
      </c>
      <c r="F35" s="39">
        <f t="shared" si="2"/>
        <v>2</v>
      </c>
      <c r="G35" s="40" t="str">
        <f t="shared" si="3"/>
        <v>Freitag</v>
      </c>
      <c r="H35" s="52"/>
      <c r="I35" s="41" t="s">
        <v>6</v>
      </c>
    </row>
    <row r="36" spans="1:9" ht="18" customHeight="1">
      <c r="A36" s="53"/>
      <c r="B36" s="54"/>
      <c r="C36" s="55"/>
      <c r="D36" s="105"/>
      <c r="E36" s="53"/>
      <c r="F36" s="54"/>
      <c r="G36" s="55"/>
      <c r="H36" s="105"/>
      <c r="I36" s="57"/>
    </row>
    <row r="37" spans="1:9" ht="18" customHeight="1">
      <c r="A37" s="99" t="s">
        <v>7</v>
      </c>
      <c r="B37" s="99"/>
      <c r="C37" s="99"/>
      <c r="D37" s="19">
        <f>SUM(D11:D36)</f>
        <v>0</v>
      </c>
      <c r="E37" s="100" t="s">
        <v>8</v>
      </c>
      <c r="F37" s="100"/>
      <c r="G37" s="100"/>
      <c r="H37" s="19">
        <f>SUM(H11:H36)</f>
        <v>0</v>
      </c>
      <c r="I37" s="18"/>
    </row>
    <row r="38" spans="1:9" ht="24.75" customHeight="1" hidden="1">
      <c r="A38" s="101" t="s">
        <v>9</v>
      </c>
      <c r="B38" s="101"/>
      <c r="C38" s="101"/>
      <c r="D38" s="101"/>
      <c r="E38" s="101"/>
      <c r="F38" s="101"/>
      <c r="G38" s="101"/>
      <c r="H38" s="20">
        <f>D37+H37</f>
        <v>0</v>
      </c>
      <c r="I38" s="21"/>
    </row>
    <row r="39" spans="1:8" ht="12.75">
      <c r="A39" s="8"/>
      <c r="B39" s="8"/>
      <c r="D39" s="22"/>
      <c r="H39" s="22"/>
    </row>
    <row r="40" spans="1:8" ht="23.25" customHeight="1">
      <c r="A40" s="95" t="s">
        <v>10</v>
      </c>
      <c r="B40" s="95"/>
      <c r="C40" s="95"/>
      <c r="D40" s="95"/>
      <c r="E40" s="95"/>
      <c r="F40" s="95"/>
      <c r="G40" s="95"/>
      <c r="H40" s="22"/>
    </row>
    <row r="41" spans="1:13" ht="60">
      <c r="A41" s="23" t="s">
        <v>11</v>
      </c>
      <c r="B41" s="23"/>
      <c r="C41" s="24" t="s">
        <v>12</v>
      </c>
      <c r="D41" s="25" t="s">
        <v>13</v>
      </c>
      <c r="E41" s="96" t="s">
        <v>14</v>
      </c>
      <c r="F41" s="96"/>
      <c r="G41" s="96"/>
      <c r="H41" s="47" t="s">
        <v>29</v>
      </c>
      <c r="J41" s="46"/>
      <c r="K41" s="46"/>
      <c r="L41" s="46"/>
      <c r="M41" s="46"/>
    </row>
    <row r="42" spans="1:9" ht="12.75">
      <c r="A42" s="26" t="str">
        <f>A9</f>
        <v>vom:                      19.08.2019                 bis                      31.12.2019</v>
      </c>
      <c r="B42" s="27"/>
      <c r="C42" s="28">
        <f>(SUMIF($B$11:$B$36,9,$D$11:$D$36))+(SUMIF($F$11:$F$36,9,$H$11:$H$36))</f>
        <v>0</v>
      </c>
      <c r="D42" s="14">
        <v>0</v>
      </c>
      <c r="E42" s="97">
        <f aca="true" t="shared" si="6" ref="E42:E48">C42-D42</f>
        <v>0</v>
      </c>
      <c r="F42" s="97"/>
      <c r="G42" s="97"/>
      <c r="H42" s="22"/>
      <c r="I42"/>
    </row>
    <row r="43" spans="1:9" ht="12.75">
      <c r="A43" s="29" t="e">
        <f aca="true" t="shared" si="7" ref="A43:A48">A42+31</f>
        <v>#VALUE!</v>
      </c>
      <c r="B43" s="30"/>
      <c r="C43" s="31">
        <f>(SUMIF($B$11:$B$36,10,$D$11:$D$36))+(SUMIF($F$11:$F$36,10,$H$11:$H$36))</f>
        <v>0</v>
      </c>
      <c r="D43" s="14">
        <v>0</v>
      </c>
      <c r="E43" s="94">
        <f t="shared" si="6"/>
        <v>0</v>
      </c>
      <c r="F43" s="94"/>
      <c r="G43" s="94"/>
      <c r="H43" s="22"/>
      <c r="I43"/>
    </row>
    <row r="44" spans="1:8" ht="12.75">
      <c r="A44" s="29" t="e">
        <f t="shared" si="7"/>
        <v>#VALUE!</v>
      </c>
      <c r="B44" s="30"/>
      <c r="C44" s="31">
        <f>(SUMIF($B$11:$B$36,11,$D$11:$D$36))+(SUMIF($F$11:$F$36,11,$H$11:$H$36))</f>
        <v>0</v>
      </c>
      <c r="D44" s="14">
        <v>0</v>
      </c>
      <c r="E44" s="94">
        <f t="shared" si="6"/>
        <v>0</v>
      </c>
      <c r="F44" s="94"/>
      <c r="G44" s="94"/>
      <c r="H44" s="22"/>
    </row>
    <row r="45" spans="1:8" ht="12.75">
      <c r="A45" s="29" t="e">
        <f t="shared" si="7"/>
        <v>#VALUE!</v>
      </c>
      <c r="B45" s="30"/>
      <c r="C45" s="31">
        <f>(SUMIF($B$11:$B$36,12,$D$11:$D$36))+(SUMIF($F$11:$F$36,12,$H$11:$H$36))</f>
        <v>0</v>
      </c>
      <c r="D45" s="14">
        <v>0</v>
      </c>
      <c r="E45" s="94">
        <f t="shared" si="6"/>
        <v>0</v>
      </c>
      <c r="F45" s="94"/>
      <c r="G45" s="94"/>
      <c r="H45" s="22"/>
    </row>
    <row r="46" spans="1:8" ht="12.75">
      <c r="A46" s="29" t="e">
        <f t="shared" si="7"/>
        <v>#VALUE!</v>
      </c>
      <c r="B46" s="30"/>
      <c r="C46" s="31">
        <f>(SUMIF($B$11:$B$36,1,$D$11:$D$36))+(SUMIF($F$11:$F$36,1,$H$11:$H$36))</f>
        <v>0</v>
      </c>
      <c r="D46" s="14">
        <v>0</v>
      </c>
      <c r="E46" s="94">
        <f t="shared" si="6"/>
        <v>0</v>
      </c>
      <c r="F46" s="94"/>
      <c r="G46" s="94"/>
      <c r="H46" s="22"/>
    </row>
    <row r="47" spans="1:8" ht="12.75">
      <c r="A47" s="29" t="e">
        <f t="shared" si="7"/>
        <v>#VALUE!</v>
      </c>
      <c r="B47" s="30"/>
      <c r="C47" s="31">
        <f>(SUMIF($B$11:$B$36,2,$D$11:$D$36))+(SUMIF($F$11:$F$36,2,$H$11:$H$36))</f>
        <v>0</v>
      </c>
      <c r="D47" s="14">
        <v>0</v>
      </c>
      <c r="E47" s="94">
        <f t="shared" si="6"/>
        <v>0</v>
      </c>
      <c r="F47" s="94"/>
      <c r="G47" s="94"/>
      <c r="H47" s="22"/>
    </row>
    <row r="48" spans="1:8" ht="12.75">
      <c r="A48" s="29" t="e">
        <f t="shared" si="7"/>
        <v>#VALUE!</v>
      </c>
      <c r="B48" s="32"/>
      <c r="C48" s="33">
        <f>(SUMIF($B$11:$B$36,3,$D$11:$D$36))+(SUMIF($F$11:$F$36,3,$H$11:$H$36))</f>
        <v>0</v>
      </c>
      <c r="D48" s="14">
        <v>0</v>
      </c>
      <c r="E48" s="91">
        <f t="shared" si="6"/>
        <v>0</v>
      </c>
      <c r="F48" s="91"/>
      <c r="G48" s="91"/>
      <c r="H48" s="22"/>
    </row>
    <row r="49" spans="1:8" ht="24" customHeight="1">
      <c r="A49" s="92" t="s">
        <v>15</v>
      </c>
      <c r="B49" s="92"/>
      <c r="C49" s="92"/>
      <c r="D49" s="92"/>
      <c r="E49" s="93">
        <f>SUM(E42:G48)</f>
        <v>0</v>
      </c>
      <c r="F49" s="93"/>
      <c r="G49" s="93"/>
      <c r="H49" s="22"/>
    </row>
    <row r="50" spans="1:8" ht="12.75">
      <c r="A50" s="8"/>
      <c r="B50" s="8"/>
      <c r="D50" s="22"/>
      <c r="H50" s="22"/>
    </row>
    <row r="51" spans="1:8" ht="12.75">
      <c r="A51" s="34" t="s">
        <v>16</v>
      </c>
      <c r="B51" s="34"/>
      <c r="D51" s="22"/>
      <c r="H51" s="22"/>
    </row>
    <row r="52" spans="1:8" ht="12.75">
      <c r="A52" s="8"/>
      <c r="B52" s="8"/>
      <c r="D52" s="22"/>
      <c r="H52" s="22"/>
    </row>
    <row r="53" spans="1:8" ht="19.5" customHeight="1">
      <c r="A53" s="69" t="s">
        <v>17</v>
      </c>
      <c r="B53" s="70"/>
      <c r="C53" s="75"/>
      <c r="D53" s="76"/>
      <c r="E53" s="77"/>
      <c r="F53" s="77"/>
      <c r="G53" s="77"/>
      <c r="H53" s="78"/>
    </row>
    <row r="54" spans="1:8" ht="19.5" customHeight="1">
      <c r="A54" s="71" t="s">
        <v>27</v>
      </c>
      <c r="B54" s="35"/>
      <c r="C54" s="79"/>
      <c r="D54" s="76"/>
      <c r="E54" s="77"/>
      <c r="F54" s="77"/>
      <c r="G54" s="77"/>
      <c r="H54" s="78"/>
    </row>
    <row r="55" spans="1:8" ht="19.5" customHeight="1">
      <c r="A55" s="72" t="s">
        <v>28</v>
      </c>
      <c r="B55" s="73"/>
      <c r="C55" s="80"/>
      <c r="D55" s="81"/>
      <c r="E55" s="82"/>
      <c r="F55" s="82"/>
      <c r="G55" s="82"/>
      <c r="H55" s="83"/>
    </row>
    <row r="56" spans="2:8" ht="12.75">
      <c r="B56" s="36"/>
      <c r="C56" s="67"/>
      <c r="D56" s="68"/>
      <c r="H56" s="22"/>
    </row>
    <row r="57" spans="1:8" ht="12.75">
      <c r="A57" s="8"/>
      <c r="B57" s="8"/>
      <c r="D57" s="22"/>
      <c r="H57" s="22"/>
    </row>
    <row r="58" spans="1:8" ht="20.25" customHeight="1">
      <c r="A58" s="90"/>
      <c r="B58" s="37"/>
      <c r="D58" s="22"/>
      <c r="E58" s="88"/>
      <c r="F58" s="88"/>
      <c r="G58" s="88"/>
      <c r="H58" s="89"/>
    </row>
    <row r="59" spans="1:8" ht="12.75">
      <c r="A59" s="85" t="s">
        <v>22</v>
      </c>
      <c r="B59" s="8"/>
      <c r="C59" s="8" t="s">
        <v>19</v>
      </c>
      <c r="D59" s="22"/>
      <c r="E59" s="86" t="s">
        <v>30</v>
      </c>
      <c r="F59" s="74"/>
      <c r="G59" s="74"/>
      <c r="H59" s="87"/>
    </row>
    <row r="62" spans="1:3" ht="12.75">
      <c r="A62" s="84" t="s">
        <v>23</v>
      </c>
      <c r="B62" s="7"/>
      <c r="C62" s="7"/>
    </row>
  </sheetData>
  <sheetProtection selectLockedCells="1" selectUnlockedCells="1"/>
  <mergeCells count="17">
    <mergeCell ref="A40:G40"/>
    <mergeCell ref="E41:G41"/>
    <mergeCell ref="E42:G42"/>
    <mergeCell ref="E43:G43"/>
    <mergeCell ref="A1:I1"/>
    <mergeCell ref="A37:C37"/>
    <mergeCell ref="E37:G37"/>
    <mergeCell ref="A38:G38"/>
    <mergeCell ref="A8:E8"/>
    <mergeCell ref="A9:E9"/>
    <mergeCell ref="E48:G48"/>
    <mergeCell ref="A49:D49"/>
    <mergeCell ref="E49:G49"/>
    <mergeCell ref="E44:G44"/>
    <mergeCell ref="E45:G45"/>
    <mergeCell ref="E46:G46"/>
    <mergeCell ref="E47:G47"/>
  </mergeCells>
  <printOptions horizontalCentered="1"/>
  <pageMargins left="0.7875" right="0.39375" top="0.19652777777777777" bottom="0.393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sek1 goethegymilm</cp:lastModifiedBy>
  <cp:lastPrinted>2020-01-20T11:56:36Z</cp:lastPrinted>
  <dcterms:created xsi:type="dcterms:W3CDTF">2012-03-11T20:45:27Z</dcterms:created>
  <dcterms:modified xsi:type="dcterms:W3CDTF">2020-01-22T06:47:03Z</dcterms:modified>
  <cp:category/>
  <cp:version/>
  <cp:contentType/>
  <cp:contentStatus/>
</cp:coreProperties>
</file>